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xr:revisionPtr revIDLastSave="0" documentId="8_{606AA575-6252-4CA8-B28A-91284809671B}" xr6:coauthVersionLast="47" xr6:coauthVersionMax="47" xr10:uidLastSave="{00000000-0000-0000-0000-000000000000}"/>
  <bookViews>
    <workbookView xWindow="-120" yWindow="-120" windowWidth="19420" windowHeight="11020" xr2:uid="{00000000-000D-0000-FFFF-FFFF00000000}"/>
  </bookViews>
  <sheets>
    <sheet name="FOI" sheetId="1" r:id="rId1"/>
    <sheet name="COVID"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E10" i="1" s="1"/>
  <c r="D9" i="1"/>
  <c r="E9" i="1" s="1"/>
  <c r="D8" i="1"/>
  <c r="E8" i="1" s="1"/>
  <c r="D7" i="1"/>
  <c r="B8" i="1"/>
  <c r="C8" i="1" s="1"/>
  <c r="B10" i="1"/>
  <c r="C10" i="1" s="1"/>
  <c r="B9" i="1"/>
  <c r="C9" i="1" s="1"/>
  <c r="B7" i="1"/>
  <c r="C7" i="1" s="1"/>
  <c r="D6" i="1" l="1"/>
  <c r="E7" i="1"/>
  <c r="C6" i="1"/>
  <c r="E6" i="1"/>
  <c r="E13" i="1" s="1"/>
  <c r="B6" i="1"/>
  <c r="C13" i="1" s="1"/>
  <c r="I8" i="1"/>
  <c r="I9" i="1"/>
  <c r="I6" i="1" l="1"/>
  <c r="H8" i="1"/>
  <c r="H6" i="1" s="1"/>
  <c r="F6" i="1"/>
</calcChain>
</file>

<file path=xl/sharedStrings.xml><?xml version="1.0" encoding="utf-8"?>
<sst xmlns="http://schemas.openxmlformats.org/spreadsheetml/2006/main" count="75" uniqueCount="62">
  <si>
    <t>1. How much did the organisation spend on agency (non-contract) staff and internal bank staff for the financial year 20/21 (April 2020 - March 2021)? Please fill in the spend in the table below for each staffing group and total, giving a breakdown of spend associated to Covid-19 and not related to Covid-19.</t>
  </si>
  <si>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</si>
  <si>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</si>
  <si>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</si>
  <si>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</si>
  <si>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Agency Spend (Covid) (£)</t>
  </si>
  <si>
    <t>Agency Spend (non-Covid) (£)</t>
  </si>
  <si>
    <t>Bank Spend (Covid) (£)</t>
  </si>
  <si>
    <t>Bank Spend (non-Covid) (£)</t>
  </si>
  <si>
    <t>WLI Payments to staff (£)</t>
  </si>
  <si>
    <t>WLI Sessions (No.)</t>
  </si>
  <si>
    <t>Overtime Payments to Staff (£)</t>
  </si>
  <si>
    <t>Overtime Hours (No.)</t>
  </si>
  <si>
    <t>Total</t>
  </si>
  <si>
    <t>section 12 exemption- see attached letter</t>
  </si>
  <si>
    <t xml:space="preserve">Medical and Dental </t>
  </si>
  <si>
    <t xml:space="preserve">Note 2 </t>
  </si>
  <si>
    <t xml:space="preserve">Nursing and Healthcare Assistants </t>
  </si>
  <si>
    <t xml:space="preserve">Note 1 </t>
  </si>
  <si>
    <t>Administration and Estates</t>
  </si>
  <si>
    <t xml:space="preserve">Healthcare Science </t>
  </si>
  <si>
    <t>Scientific, Therapeutic and Technical Staff (STT) inclusive of Allied Health Proffessionals (AHPs)</t>
  </si>
  <si>
    <t>Ambulance staff</t>
  </si>
  <si>
    <t>N/A</t>
  </si>
  <si>
    <t xml:space="preserve">Check </t>
  </si>
  <si>
    <t xml:space="preserve">Payments made to other staffing groups for WLI are not easily identifiable in the finance system. These will be paid through a combination of bank and overtime payments and therefore </t>
  </si>
  <si>
    <t xml:space="preserve">will be included in column D, E or H but we are unable to report them separately. </t>
  </si>
  <si>
    <t>Note 2</t>
  </si>
  <si>
    <t>We do not report medical and dental overtime separately. This would be included as part of the bank or TI figures depending on agreed rate</t>
  </si>
  <si>
    <t xml:space="preserve">COVID </t>
  </si>
  <si>
    <t xml:space="preserve">TOTAL BANK AND AGENCY </t>
  </si>
  <si>
    <t>AC LU Expenditure reporting category - L4</t>
  </si>
  <si>
    <t>Pay</t>
  </si>
  <si>
    <t>Row Labels</t>
  </si>
  <si>
    <t>Sum of Total</t>
  </si>
  <si>
    <t>7AN - Level 7 Account Name</t>
  </si>
  <si>
    <t>Sum of PY_YTD_Act</t>
  </si>
  <si>
    <t>A - Agency Staff</t>
  </si>
  <si>
    <t>A - Consultant</t>
  </si>
  <si>
    <t>A - Allied Health Professional</t>
  </si>
  <si>
    <t>A - Nhs Infrastructure Support</t>
  </si>
  <si>
    <t>A - Qualified Nursing</t>
  </si>
  <si>
    <t>A - Scientific Therap &amp; Tech</t>
  </si>
  <si>
    <t>A - Other St&amp;T</t>
  </si>
  <si>
    <t>A - Staff / Career Grades</t>
  </si>
  <si>
    <t>A - Other Support To Clinical</t>
  </si>
  <si>
    <t>A - Support To Clinical</t>
  </si>
  <si>
    <t>A - Trainee Grades</t>
  </si>
  <si>
    <t>B - Consultant</t>
  </si>
  <si>
    <t>B - Bank Staff</t>
  </si>
  <si>
    <t>B - Nhs Infrastructure Support</t>
  </si>
  <si>
    <t>B - Qualified Nursing</t>
  </si>
  <si>
    <t>B - Scientific Therap &amp; Tech</t>
  </si>
  <si>
    <t>B - Other St&amp;T</t>
  </si>
  <si>
    <t>B - Staff / Career Grades</t>
  </si>
  <si>
    <t>B - Other Support To Clinical</t>
  </si>
  <si>
    <t>B - Support To Clinical</t>
  </si>
  <si>
    <t>B - Trainee Grades</t>
  </si>
  <si>
    <t>B - Staff/Career Grade Doctor</t>
  </si>
  <si>
    <t>Grand Total</t>
  </si>
  <si>
    <t>B - Support To Ahps</t>
  </si>
  <si>
    <t>B - Support To Nursing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</si>
</sst>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font>
      <sz val="11"/>
      <color theme="1"/>
      <name val="Calibri"/>
      <family val="2"/>
      <scheme val="minor"/>
    </font>
    <font>
      <sz val="11"/>
      <color theme="1"/>
      <name val="Calibri Light"/>
      <family val="2"/>
    </font>
    <font>
      <sz val="11"/>
      <color rgb="FF000000"/>
      <name val="Calibri Light"/>
      <family val="2"/>
    </font>
    <font>
      <b/>
      <sz val="11"/>
      <color theme="1"/>
      <name val="Calibri Light"/>
      <family val="2"/>
    </font>
    <font>
      <sz val="11"/>
      <color theme="1"/>
      <name val="Calibri"/>
      <family val="2"/>
      <scheme val="minor"/>
    </font>
    <font>
      <u/>
      <sz val="11"/>
      <color theme="1"/>
      <name val="Calibri Light"/>
      <family val="2"/>
    </font>
    <font>
      <b/>
      <sz val="11"/>
      <color theme="1"/>
      <name val="Calibri"/>
      <family val="2"/>
      <scheme val="minor"/>
    </font>
    <font>
      <b/>
      <sz val="8"/>
      <color indexed="8"/>
      <name val="Arial"/>
      <family val="2"/>
    </font>
    <font>
      <b/>
      <sz val="11"/>
      <color rgb="FF000000"/>
      <name val="Calibri Light"/>
      <family val="2"/>
    </font>
    <font>
      <sz val="10"/>
      <color rgb="FF000000"/>
      <name val="Arial"/>
      <family val="2"/>
    </font>
    <font>
      <i/>
      <sz val="11"/>
      <color rgb="FF0070C0"/>
      <name val="Calibri Light"/>
      <family val="2"/>
    </font>
    <font>
      <sz val="11"/>
      <color rgb="FF0070C0"/>
      <name val="Calibri Light"/>
      <family val="2"/>
    </font>
    <font>
      <sz val="11"/>
      <color rgb="FF0070C0"/>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2" borderId="4">
      <alignment horizontal="center" vertical="center"/>
    </xf>
    <xf numFmtId="0" fontId="9" fillId="0" borderId="0"/>
    <xf numFmtId="43" fontId="9" fillId="0" borderId="0" applyFont="0" applyFill="0" applyBorder="0" applyAlignment="0" applyProtection="0"/>
  </cellStyleXfs>
  <cellXfs count="45">
    <xf numFmtId="0" fontId="0" fillId="0" borderId="0" xfId="0"/>
    <xf numFmtId="0" fontId="1"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xf numFmtId="0" fontId="0" fillId="0" borderId="0" xfId="0" pivotButton="1"/>
    <xf numFmtId="164" fontId="0" fillId="0" borderId="0" xfId="0" applyNumberFormat="1"/>
    <xf numFmtId="0" fontId="0" fillId="0" borderId="0" xfId="0" applyAlignment="1">
      <alignment horizontal="left" indent="1"/>
    </xf>
    <xf numFmtId="164" fontId="1" fillId="0" borderId="1" xfId="1" applyNumberFormat="1" applyFont="1" applyFill="1" applyBorder="1" applyAlignment="1">
      <alignment vertical="center" wrapText="1"/>
    </xf>
    <xf numFmtId="164" fontId="1" fillId="0" borderId="1" xfId="1" applyNumberFormat="1" applyFont="1" applyFill="1" applyBorder="1" applyAlignment="1">
      <alignment vertical="center"/>
    </xf>
    <xf numFmtId="164" fontId="1" fillId="0" borderId="1" xfId="1" applyNumberFormat="1" applyFont="1" applyFill="1" applyBorder="1" applyAlignment="1">
      <alignment horizontal="right" vertical="center"/>
    </xf>
    <xf numFmtId="0" fontId="1" fillId="0" borderId="1" xfId="0" applyFont="1" applyFill="1" applyBorder="1" applyAlignment="1">
      <alignment horizontal="right" vertical="center"/>
    </xf>
    <xf numFmtId="164" fontId="8" fillId="0" borderId="1" xfId="1" applyNumberFormat="1" applyFont="1" applyFill="1" applyBorder="1" applyAlignment="1">
      <alignment horizontal="center" vertical="center" wrapText="1"/>
    </xf>
    <xf numFmtId="164" fontId="3" fillId="0" borderId="1" xfId="1" applyNumberFormat="1" applyFont="1" applyFill="1" applyBorder="1" applyAlignment="1">
      <alignment vertical="center"/>
    </xf>
    <xf numFmtId="0" fontId="6" fillId="0" borderId="0" xfId="0" applyFont="1" applyAlignment="1">
      <alignment horizontal="left"/>
    </xf>
    <xf numFmtId="164" fontId="6" fillId="0" borderId="0" xfId="0" applyNumberFormat="1" applyFont="1"/>
    <xf numFmtId="0" fontId="6" fillId="0" borderId="0" xfId="0" applyFont="1"/>
    <xf numFmtId="164" fontId="1" fillId="0" borderId="1" xfId="0" applyNumberFormat="1" applyFont="1" applyFill="1" applyBorder="1" applyAlignment="1">
      <alignment vertical="center" wrapText="1"/>
    </xf>
    <xf numFmtId="0" fontId="9" fillId="0" borderId="0" xfId="3"/>
    <xf numFmtId="0" fontId="9" fillId="0" borderId="0" xfId="3" pivotButton="1"/>
    <xf numFmtId="164" fontId="9" fillId="0" borderId="0" xfId="3" applyNumberFormat="1"/>
    <xf numFmtId="0" fontId="10" fillId="0" borderId="0" xfId="0" applyFont="1" applyFill="1" applyBorder="1" applyAlignment="1">
      <alignment vertical="center" wrapText="1"/>
    </xf>
    <xf numFmtId="164" fontId="11" fillId="0" borderId="0" xfId="1" applyNumberFormat="1" applyFont="1" applyFill="1" applyBorder="1" applyAlignment="1">
      <alignment vertical="center" wrapText="1"/>
    </xf>
    <xf numFmtId="43" fontId="11" fillId="0" borderId="0" xfId="1" applyFont="1" applyFill="1" applyBorder="1" applyAlignment="1">
      <alignment vertical="center" wrapText="1"/>
    </xf>
    <xf numFmtId="43" fontId="11" fillId="0" borderId="0" xfId="1" applyFont="1" applyFill="1" applyBorder="1" applyAlignment="1">
      <alignment vertical="center"/>
    </xf>
    <xf numFmtId="0" fontId="11" fillId="0" borderId="0" xfId="0" applyFont="1" applyFill="1" applyBorder="1"/>
    <xf numFmtId="164" fontId="11" fillId="0" borderId="0" xfId="1" applyNumberFormat="1" applyFont="1" applyFill="1" applyBorder="1" applyAlignment="1">
      <alignment vertical="center"/>
    </xf>
    <xf numFmtId="0" fontId="12" fillId="0" borderId="0" xfId="0" applyFont="1" applyFill="1"/>
    <xf numFmtId="0" fontId="2" fillId="3" borderId="1" xfId="0" applyFont="1" applyFill="1" applyBorder="1" applyAlignment="1">
      <alignment horizontal="center" vertical="center" wrapText="1"/>
    </xf>
    <xf numFmtId="164" fontId="1" fillId="0" borderId="6" xfId="1" applyNumberFormat="1" applyFont="1" applyFill="1" applyBorder="1" applyAlignment="1">
      <alignment horizontal="center" vertical="center" wrapText="1"/>
    </xf>
    <xf numFmtId="164" fontId="1" fillId="0" borderId="7" xfId="1" applyNumberFormat="1" applyFont="1" applyFill="1" applyBorder="1" applyAlignment="1">
      <alignment horizontal="center" vertical="center" wrapText="1"/>
    </xf>
    <xf numFmtId="164" fontId="1" fillId="0" borderId="8" xfId="1" applyNumberFormat="1" applyFont="1" applyFill="1" applyBorder="1" applyAlignment="1">
      <alignment horizontal="center" vertical="center" wrapText="1"/>
    </xf>
    <xf numFmtId="0" fontId="0" fillId="0" borderId="1" xfId="0" applyFill="1" applyBorder="1" applyAlignment="1">
      <alignment horizontal="center"/>
    </xf>
    <xf numFmtId="0" fontId="1" fillId="0" borderId="0" xfId="0" applyFont="1" applyAlignment="1">
      <alignment horizontal="left" wrapText="1"/>
    </xf>
    <xf numFmtId="164" fontId="1" fillId="0" borderId="2"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5">
    <cellStyle name="_MaincodeCY" xfId="2" xr:uid="{00000000-0005-0000-0000-000000000000}"/>
    <cellStyle name="Comma" xfId="1" builtinId="3"/>
    <cellStyle name="Comma 2" xfId="4" xr:uid="{00000000-0005-0000-0000-000002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zoomScale="90" zoomScaleNormal="90" workbookViewId="0">
      <selection activeCell="E14" sqref="E14"/>
    </sheetView>
  </sheetViews>
  <sheetFormatPr defaultRowHeight="14.45"/>
  <cols>
    <col min="1" max="1" width="35.85546875" customWidth="1"/>
    <col min="2" max="2" width="15" customWidth="1"/>
    <col min="3" max="3" width="16.5703125" customWidth="1"/>
    <col min="4" max="4" width="14.7109375" customWidth="1"/>
    <col min="5" max="5" width="15" customWidth="1"/>
    <col min="6" max="6" width="16" customWidth="1"/>
    <col min="7" max="7" width="14.85546875" customWidth="1"/>
    <col min="8" max="8" width="18.5703125" customWidth="1"/>
    <col min="9" max="9" width="16.5703125" customWidth="1"/>
  </cols>
  <sheetData>
    <row r="1" spans="1:9" ht="33" customHeight="1">
      <c r="A1" s="35" t="s">
        <v>0</v>
      </c>
      <c r="B1" s="35"/>
      <c r="C1" s="35"/>
      <c r="D1" s="35"/>
      <c r="E1" s="35"/>
      <c r="F1" s="35"/>
      <c r="G1" s="35"/>
      <c r="H1" s="35"/>
      <c r="I1" s="35"/>
    </row>
    <row r="2" spans="1:9" ht="47.25" customHeight="1">
      <c r="A2" s="35" t="s">
        <v>1</v>
      </c>
      <c r="B2" s="35"/>
      <c r="C2" s="35"/>
      <c r="D2" s="35"/>
      <c r="E2" s="35"/>
      <c r="F2" s="35"/>
      <c r="G2" s="35"/>
      <c r="H2" s="35"/>
      <c r="I2" s="35"/>
    </row>
    <row r="4" spans="1:9" ht="15">
      <c r="A4" s="6"/>
      <c r="B4" s="34" t="s">
        <v>2</v>
      </c>
      <c r="C4" s="34"/>
      <c r="D4" s="34"/>
      <c r="E4" s="34"/>
      <c r="F4" s="34" t="s">
        <v>3</v>
      </c>
      <c r="G4" s="34"/>
      <c r="H4" s="34"/>
      <c r="I4" s="34"/>
    </row>
    <row r="5" spans="1:9" ht="39.75" customHeight="1">
      <c r="A5" s="1" t="s">
        <v>4</v>
      </c>
      <c r="B5" s="3" t="s">
        <v>5</v>
      </c>
      <c r="C5" s="3" t="s">
        <v>6</v>
      </c>
      <c r="D5" s="3" t="s">
        <v>7</v>
      </c>
      <c r="E5" s="3" t="s">
        <v>8</v>
      </c>
      <c r="F5" s="3" t="s">
        <v>9</v>
      </c>
      <c r="G5" s="30" t="s">
        <v>10</v>
      </c>
      <c r="H5" s="3" t="s">
        <v>11</v>
      </c>
      <c r="I5" s="3" t="s">
        <v>12</v>
      </c>
    </row>
    <row r="6" spans="1:9" ht="33" customHeight="1">
      <c r="A6" s="2" t="s">
        <v>13</v>
      </c>
      <c r="B6" s="14">
        <f>SUM(B7:B12)</f>
        <v>1224397.7600000005</v>
      </c>
      <c r="C6" s="14">
        <f t="shared" ref="C6:E6" si="0">SUM(C7:C12)</f>
        <v>16041874.579999998</v>
      </c>
      <c r="D6" s="14">
        <f t="shared" si="0"/>
        <v>3862144.7703333357</v>
      </c>
      <c r="E6" s="14">
        <f t="shared" si="0"/>
        <v>26115929.189666655</v>
      </c>
      <c r="F6" s="15">
        <f>SUM(F7)</f>
        <v>1431798</v>
      </c>
      <c r="G6" s="42" t="s">
        <v>14</v>
      </c>
      <c r="H6" s="15">
        <f>SUM(H7:H12)</f>
        <v>3273952</v>
      </c>
      <c r="I6" s="15">
        <f>SUM(I7:I12)</f>
        <v>137529</v>
      </c>
    </row>
    <row r="7" spans="1:9" ht="27.75" customHeight="1">
      <c r="A7" s="1" t="s">
        <v>15</v>
      </c>
      <c r="B7" s="10">
        <f>COVID!B7+COVID!B12</f>
        <v>498689.60000000003</v>
      </c>
      <c r="C7" s="19">
        <f>SUM(COVID!G5+COVID!G9+COVID!G11)-FOI!B7</f>
        <v>12127899.239999998</v>
      </c>
      <c r="D7" s="10">
        <f>COVID!B14+COVID!B19+COVID!B22</f>
        <v>1614723.4600000002</v>
      </c>
      <c r="E7" s="19">
        <f>SUM(COVID!G12,COVID!G16,COVID!G18)-FOI!D7</f>
        <v>7665104.8600000003</v>
      </c>
      <c r="F7" s="11">
        <v>1431798</v>
      </c>
      <c r="G7" s="43"/>
      <c r="H7" s="12" t="s">
        <v>16</v>
      </c>
      <c r="I7" s="12" t="s">
        <v>16</v>
      </c>
    </row>
    <row r="8" spans="1:9" ht="30.75" customHeight="1">
      <c r="A8" s="1" t="s">
        <v>17</v>
      </c>
      <c r="B8" s="10">
        <f>COVID!B11+COVID!B10</f>
        <v>106509.6</v>
      </c>
      <c r="C8" s="19">
        <f>SUM(COVID!G7+COVID!G10)-FOI!B8</f>
        <v>2124705.5500000003</v>
      </c>
      <c r="D8" s="10">
        <f>COVID!B18+COVID!B21+COVID!B17</f>
        <v>1902008.8053333352</v>
      </c>
      <c r="E8" s="19">
        <f>SUM(COVID!G14+COVID!G17)-FOI!D8</f>
        <v>17298937.164666656</v>
      </c>
      <c r="F8" s="13" t="s">
        <v>18</v>
      </c>
      <c r="G8" s="43"/>
      <c r="H8" s="11">
        <f>1235250+370196</f>
        <v>1605446</v>
      </c>
      <c r="I8" s="11">
        <f>43581+22344</f>
        <v>65925</v>
      </c>
    </row>
    <row r="9" spans="1:9" ht="27.75" customHeight="1">
      <c r="A9" s="1" t="s">
        <v>19</v>
      </c>
      <c r="B9" s="10">
        <f>COVID!B8</f>
        <v>542489.07000000053</v>
      </c>
      <c r="C9" s="19">
        <f>COVID!G6-FOI!B9</f>
        <v>989721.96999999951</v>
      </c>
      <c r="D9" s="10">
        <f>COVID!B15</f>
        <v>323686.28500000009</v>
      </c>
      <c r="E9" s="19">
        <f>COVID!G13-FOI!D9</f>
        <v>729603.07499999972</v>
      </c>
      <c r="F9" s="13" t="s">
        <v>18</v>
      </c>
      <c r="G9" s="43"/>
      <c r="H9" s="11">
        <v>955866</v>
      </c>
      <c r="I9" s="11">
        <f>46550</f>
        <v>46550</v>
      </c>
    </row>
    <row r="10" spans="1:9" ht="24.75" customHeight="1">
      <c r="A10" s="1" t="s">
        <v>20</v>
      </c>
      <c r="B10" s="38">
        <f>COVID!B6+COVID!B9</f>
        <v>76709.490000000005</v>
      </c>
      <c r="C10" s="40">
        <f>SUM(COVID!G8)-FOI!B10</f>
        <v>799547.82</v>
      </c>
      <c r="D10" s="38">
        <f>COVID!B16+COVID!B20</f>
        <v>21726.22</v>
      </c>
      <c r="E10" s="40">
        <f>SUM(COVID!G15)-D10</f>
        <v>422284.08999999997</v>
      </c>
      <c r="F10" s="13" t="s">
        <v>18</v>
      </c>
      <c r="G10" s="43"/>
      <c r="H10" s="36">
        <v>712640</v>
      </c>
      <c r="I10" s="36">
        <v>25054</v>
      </c>
    </row>
    <row r="11" spans="1:9" ht="48" customHeight="1">
      <c r="A11" s="1" t="s">
        <v>21</v>
      </c>
      <c r="B11" s="39"/>
      <c r="C11" s="41"/>
      <c r="D11" s="39"/>
      <c r="E11" s="41"/>
      <c r="F11" s="13" t="s">
        <v>18</v>
      </c>
      <c r="G11" s="44"/>
      <c r="H11" s="37"/>
      <c r="I11" s="37"/>
    </row>
    <row r="12" spans="1:9" ht="33.75" customHeight="1">
      <c r="A12" s="1" t="s">
        <v>22</v>
      </c>
      <c r="B12" s="31" t="s">
        <v>23</v>
      </c>
      <c r="C12" s="32"/>
      <c r="D12" s="32"/>
      <c r="E12" s="32"/>
      <c r="F12" s="32"/>
      <c r="G12" s="32"/>
      <c r="H12" s="32"/>
      <c r="I12" s="33"/>
    </row>
    <row r="13" spans="1:9" s="29" customFormat="1">
      <c r="A13" s="23" t="s">
        <v>24</v>
      </c>
      <c r="B13" s="24"/>
      <c r="C13" s="25">
        <f>SUM(B6:C6)-SUM(COVID!G5:G11)</f>
        <v>0</v>
      </c>
      <c r="D13" s="25"/>
      <c r="E13" s="25">
        <f>SUM(D6:E6)-SUM(COVID!G12:G18)</f>
        <v>0</v>
      </c>
      <c r="F13" s="26"/>
      <c r="G13" s="27"/>
      <c r="H13" s="28"/>
      <c r="I13" s="26"/>
    </row>
    <row r="15" spans="1:9">
      <c r="A15" s="5" t="s">
        <v>18</v>
      </c>
      <c r="B15" s="6"/>
      <c r="C15" s="6"/>
      <c r="D15" s="6"/>
      <c r="E15" s="6"/>
      <c r="F15" s="6"/>
      <c r="G15" s="6"/>
      <c r="H15" s="6"/>
      <c r="I15" s="6"/>
    </row>
    <row r="16" spans="1:9">
      <c r="A16" s="4" t="s">
        <v>25</v>
      </c>
      <c r="B16" s="6"/>
      <c r="C16" s="6"/>
      <c r="D16" s="6"/>
      <c r="E16" s="6"/>
      <c r="F16" s="6"/>
      <c r="G16" s="6"/>
      <c r="H16" s="6"/>
      <c r="I16" s="6"/>
    </row>
    <row r="17" spans="1:1">
      <c r="A17" s="4" t="s">
        <v>26</v>
      </c>
    </row>
    <row r="19" spans="1:1">
      <c r="A19" s="5" t="s">
        <v>27</v>
      </c>
    </row>
    <row r="20" spans="1:1">
      <c r="A20" s="4" t="s">
        <v>28</v>
      </c>
    </row>
    <row r="21" spans="1:1">
      <c r="A21" s="4"/>
    </row>
  </sheetData>
  <mergeCells count="12">
    <mergeCell ref="B12:I12"/>
    <mergeCell ref="B4:E4"/>
    <mergeCell ref="F4:I4"/>
    <mergeCell ref="A1:I1"/>
    <mergeCell ref="A2:I2"/>
    <mergeCell ref="H10:H11"/>
    <mergeCell ref="I10:I11"/>
    <mergeCell ref="B10:B11"/>
    <mergeCell ref="D10:D11"/>
    <mergeCell ref="C10:C11"/>
    <mergeCell ref="E10:E11"/>
    <mergeCell ref="G6:G11"/>
  </mergeCells>
  <pageMargins left="0.7" right="0.7" top="0.75" bottom="0.75" header="0.3" footer="0.3"/>
  <pageSetup paperSize="9" orientation="portrait" r:id="rId1"/>
  <ignoredErrors>
    <ignoredError sqref="E13 C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workbookViewId="0">
      <selection activeCell="G12" sqref="G12:G18"/>
    </sheetView>
  </sheetViews>
  <sheetFormatPr defaultRowHeight="14.45"/>
  <cols>
    <col min="1" max="1" width="35.85546875" bestFit="1" customWidth="1"/>
    <col min="2" max="2" width="12.5703125" bestFit="1" customWidth="1"/>
    <col min="6" max="6" width="25" bestFit="1" customWidth="1"/>
    <col min="7" max="7" width="19.140625" bestFit="1" customWidth="1"/>
  </cols>
  <sheetData>
    <row r="1" spans="1:7">
      <c r="A1" s="18" t="s">
        <v>29</v>
      </c>
      <c r="B1" s="6"/>
      <c r="C1" s="6"/>
      <c r="D1" s="6"/>
      <c r="E1" s="6"/>
      <c r="F1" s="18" t="s">
        <v>30</v>
      </c>
      <c r="G1" s="6"/>
    </row>
    <row r="2" spans="1:7">
      <c r="A2" s="7" t="s">
        <v>31</v>
      </c>
      <c r="B2" s="6" t="s">
        <v>32</v>
      </c>
      <c r="C2" s="6"/>
      <c r="D2" s="6"/>
      <c r="E2" s="6"/>
      <c r="F2" s="6"/>
      <c r="G2" s="6"/>
    </row>
    <row r="4" spans="1:7">
      <c r="A4" s="7" t="s">
        <v>33</v>
      </c>
      <c r="B4" s="8" t="s">
        <v>34</v>
      </c>
      <c r="C4" s="6"/>
      <c r="D4" s="6"/>
      <c r="E4" s="6"/>
      <c r="F4" s="21" t="s">
        <v>35</v>
      </c>
      <c r="G4" s="22" t="s">
        <v>36</v>
      </c>
    </row>
    <row r="5" spans="1:7">
      <c r="A5" s="16" t="s">
        <v>37</v>
      </c>
      <c r="B5" s="17">
        <v>1224397.7600000007</v>
      </c>
      <c r="C5" s="6"/>
      <c r="D5" s="6"/>
      <c r="E5" s="6"/>
      <c r="F5" s="20" t="s">
        <v>38</v>
      </c>
      <c r="G5" s="22">
        <v>6837491.2599999988</v>
      </c>
    </row>
    <row r="6" spans="1:7">
      <c r="A6" s="9" t="s">
        <v>39</v>
      </c>
      <c r="B6" s="8">
        <v>69053.94</v>
      </c>
      <c r="C6" s="6"/>
      <c r="D6" s="6"/>
      <c r="E6" s="6"/>
      <c r="F6" s="20" t="s">
        <v>40</v>
      </c>
      <c r="G6" s="22">
        <v>1532211.04</v>
      </c>
    </row>
    <row r="7" spans="1:7">
      <c r="A7" s="9" t="s">
        <v>38</v>
      </c>
      <c r="B7" s="8">
        <v>109221.83</v>
      </c>
      <c r="C7" s="6"/>
      <c r="D7" s="6"/>
      <c r="E7" s="6"/>
      <c r="F7" s="20" t="s">
        <v>41</v>
      </c>
      <c r="G7" s="22">
        <v>2092676.9700000002</v>
      </c>
    </row>
    <row r="8" spans="1:7">
      <c r="A8" s="9" t="s">
        <v>40</v>
      </c>
      <c r="B8" s="8">
        <v>542489.07000000053</v>
      </c>
      <c r="C8" s="6"/>
      <c r="D8" s="6"/>
      <c r="E8" s="6"/>
      <c r="F8" s="20" t="s">
        <v>42</v>
      </c>
      <c r="G8" s="22">
        <v>876257.30999999994</v>
      </c>
    </row>
    <row r="9" spans="1:7">
      <c r="A9" s="9" t="s">
        <v>43</v>
      </c>
      <c r="B9" s="8">
        <v>7655.5500000000011</v>
      </c>
      <c r="C9" s="6"/>
      <c r="D9" s="6"/>
      <c r="E9" s="6"/>
      <c r="F9" s="20" t="s">
        <v>44</v>
      </c>
      <c r="G9" s="22">
        <v>9795.630000000001</v>
      </c>
    </row>
    <row r="10" spans="1:7">
      <c r="A10" s="9" t="s">
        <v>45</v>
      </c>
      <c r="B10" s="8">
        <v>105612.02</v>
      </c>
      <c r="C10" s="6"/>
      <c r="D10" s="6"/>
      <c r="E10" s="6"/>
      <c r="F10" s="20" t="s">
        <v>46</v>
      </c>
      <c r="G10" s="22">
        <v>138538.18</v>
      </c>
    </row>
    <row r="11" spans="1:7">
      <c r="A11" s="9" t="s">
        <v>41</v>
      </c>
      <c r="B11" s="8">
        <v>897.57999999999993</v>
      </c>
      <c r="C11" s="6"/>
      <c r="D11" s="6"/>
      <c r="E11" s="6"/>
      <c r="F11" s="20" t="s">
        <v>47</v>
      </c>
      <c r="G11" s="22">
        <v>5779301.9499999993</v>
      </c>
    </row>
    <row r="12" spans="1:7">
      <c r="A12" s="9" t="s">
        <v>47</v>
      </c>
      <c r="B12" s="8">
        <v>389467.77</v>
      </c>
      <c r="C12" s="6"/>
      <c r="D12" s="6"/>
      <c r="E12" s="6"/>
      <c r="F12" s="20" t="s">
        <v>48</v>
      </c>
      <c r="G12" s="22">
        <v>4382975.0699999994</v>
      </c>
    </row>
    <row r="13" spans="1:7">
      <c r="A13" s="16" t="s">
        <v>49</v>
      </c>
      <c r="B13" s="17">
        <v>3862144.7703333357</v>
      </c>
      <c r="C13" s="6"/>
      <c r="D13" s="6"/>
      <c r="E13" s="6"/>
      <c r="F13" s="20" t="s">
        <v>50</v>
      </c>
      <c r="G13" s="22">
        <v>1053289.3599999999</v>
      </c>
    </row>
    <row r="14" spans="1:7">
      <c r="A14" s="9" t="s">
        <v>48</v>
      </c>
      <c r="B14" s="8">
        <v>860709.25</v>
      </c>
      <c r="C14" s="6"/>
      <c r="D14" s="6"/>
      <c r="E14" s="6"/>
      <c r="F14" s="20" t="s">
        <v>51</v>
      </c>
      <c r="G14" s="22">
        <v>11460143.119999994</v>
      </c>
    </row>
    <row r="15" spans="1:7">
      <c r="A15" s="9" t="s">
        <v>50</v>
      </c>
      <c r="B15" s="8">
        <v>323686.28500000009</v>
      </c>
      <c r="C15" s="6"/>
      <c r="D15" s="6"/>
      <c r="E15" s="6"/>
      <c r="F15" s="20" t="s">
        <v>52</v>
      </c>
      <c r="G15" s="22">
        <v>444010.31</v>
      </c>
    </row>
    <row r="16" spans="1:7">
      <c r="A16" s="9" t="s">
        <v>53</v>
      </c>
      <c r="B16" s="8">
        <v>11734.22</v>
      </c>
      <c r="C16" s="6"/>
      <c r="D16" s="6"/>
      <c r="E16" s="6"/>
      <c r="F16" s="20" t="s">
        <v>54</v>
      </c>
      <c r="G16" s="22">
        <v>947655.27</v>
      </c>
    </row>
    <row r="17" spans="1:7">
      <c r="A17" s="9" t="s">
        <v>55</v>
      </c>
      <c r="B17" s="8">
        <v>493.41</v>
      </c>
      <c r="C17" s="6"/>
      <c r="D17" s="6"/>
      <c r="E17" s="6"/>
      <c r="F17" s="20" t="s">
        <v>56</v>
      </c>
      <c r="G17" s="22">
        <v>7740802.8499999968</v>
      </c>
    </row>
    <row r="18" spans="1:7">
      <c r="A18" s="9" t="s">
        <v>51</v>
      </c>
      <c r="B18" s="8">
        <v>1111102.4903333345</v>
      </c>
      <c r="C18" s="6"/>
      <c r="D18" s="6"/>
      <c r="E18" s="6"/>
      <c r="F18" s="20" t="s">
        <v>57</v>
      </c>
      <c r="G18" s="22">
        <v>3949197.9800000004</v>
      </c>
    </row>
    <row r="19" spans="1:7">
      <c r="A19" s="9" t="s">
        <v>58</v>
      </c>
      <c r="B19" s="8">
        <v>159294.07999999999</v>
      </c>
      <c r="C19" s="6"/>
      <c r="D19" s="6"/>
      <c r="E19" s="6"/>
      <c r="F19" s="20" t="s">
        <v>59</v>
      </c>
      <c r="G19" s="22">
        <v>47244346.299999997</v>
      </c>
    </row>
    <row r="20" spans="1:7">
      <c r="A20" s="9" t="s">
        <v>60</v>
      </c>
      <c r="B20" s="8">
        <v>9992</v>
      </c>
      <c r="C20" s="6"/>
      <c r="D20" s="6"/>
      <c r="E20" s="6"/>
      <c r="F20" s="6"/>
      <c r="G20" s="6"/>
    </row>
    <row r="21" spans="1:7">
      <c r="A21" s="9" t="s">
        <v>61</v>
      </c>
      <c r="B21" s="8">
        <v>790412.90500000084</v>
      </c>
      <c r="C21" s="6"/>
      <c r="D21" s="6"/>
      <c r="E21" s="6"/>
      <c r="F21" s="6"/>
      <c r="G21" s="6"/>
    </row>
    <row r="22" spans="1:7">
      <c r="A22" s="9" t="s">
        <v>57</v>
      </c>
      <c r="B22" s="8">
        <v>594720.13000000024</v>
      </c>
      <c r="C22" s="6"/>
      <c r="D22" s="6"/>
      <c r="E22" s="6"/>
      <c r="F22" s="6"/>
      <c r="G2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DaSilva, Kim (RJE) UHNM</dc:creator>
  <cp:keywords/>
  <dc:description/>
  <cp:lastModifiedBy>carlil90</cp:lastModifiedBy>
  <cp:revision/>
  <dcterms:created xsi:type="dcterms:W3CDTF">2021-06-07T09:24:37Z</dcterms:created>
  <dcterms:modified xsi:type="dcterms:W3CDTF">2024-02-06T16:07:41Z</dcterms:modified>
  <cp:category/>
  <cp:contentStatus/>
</cp:coreProperties>
</file>